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defaultThemeVersion="124226"/>
  <xr:revisionPtr revIDLastSave="0" documentId="13_ncr:1_{9995392A-BB32-4A89-9BAC-FEB21065AEE0}" xr6:coauthVersionLast="47" xr6:coauthVersionMax="47" xr10:uidLastSave="{00000000-0000-0000-0000-000000000000}"/>
  <bookViews>
    <workbookView xWindow="-120" yWindow="-120" windowWidth="29040" windowHeight="15840" tabRatio="652" xr2:uid="{00000000-000D-0000-FFFF-FFFF00000000}"/>
  </bookViews>
  <sheets>
    <sheet name="Alle ansatte utenom brann" sheetId="18" r:id="rId1"/>
    <sheet name="Brann"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8" l="1"/>
  <c r="D17" i="18" l="1"/>
  <c r="B10" i="20"/>
  <c r="B8" i="18"/>
  <c r="E16" i="20" l="1"/>
  <c r="D16" i="20"/>
  <c r="C16" i="20"/>
  <c r="B16" i="20"/>
  <c r="E14" i="18"/>
  <c r="D18" i="18"/>
  <c r="C14" i="18"/>
  <c r="B14" i="18"/>
  <c r="B17" i="18" s="1"/>
  <c r="C17" i="18" l="1"/>
  <c r="C18" i="18" s="1"/>
  <c r="E17" i="18"/>
  <c r="E18" i="18" s="1"/>
  <c r="B19" i="20"/>
  <c r="B20" i="20" s="1"/>
  <c r="C19" i="20"/>
  <c r="C20" i="20" s="1"/>
  <c r="D19" i="20"/>
  <c r="D20" i="20" s="1"/>
  <c r="E19" i="20"/>
  <c r="E20" i="20" s="1"/>
  <c r="B18" i="18"/>
</calcChain>
</file>

<file path=xl/sharedStrings.xml><?xml version="1.0" encoding="utf-8"?>
<sst xmlns="http://schemas.openxmlformats.org/spreadsheetml/2006/main" count="49" uniqueCount="38">
  <si>
    <t>Totalt antall timer for heltidstilsatte i arbeidsplan-/turnusperioden (H-timer)</t>
  </si>
  <si>
    <t>Årslønn (grunnlønn) i full stilling</t>
  </si>
  <si>
    <t>Ukentlig arbeidstid i full stilling</t>
  </si>
  <si>
    <t>Antall timer som utløser det aktuelle ubekvemstillegget i turnusperioden/arbeidsplanperioden, iht turnusplan/arbeidsplan</t>
  </si>
  <si>
    <t>Kronebeløp</t>
  </si>
  <si>
    <t>Prosentsats</t>
  </si>
  <si>
    <t>Beløp per time. Prosent, dog minst kroner.</t>
  </si>
  <si>
    <t>Ubekvemstillegg per måned  iht arbeidsplan</t>
  </si>
  <si>
    <t>Ubekvemstillegg per år  iht arbeidsplan</t>
  </si>
  <si>
    <t>Beregning av ubekvemstillegg (jf. kap. 1, § 5 i HTA) når disse utbetales som pensjonsgivende tilleggslønn (jf. HTA pkt 3.7). For ansatte i branntjenesten, med årstimetall på 2080 eller 2184 timer.</t>
  </si>
  <si>
    <t>Beregning av ubekvemstillegg (jf. kap. 1, § 5 i HTA) når disse utbetales som pensjonsgivende tilleggslønn (jf. HTA pkt 3.7). For alle utenom ansatte i branntjenesten med årstimetall på 2080 eller 2184 timer.</t>
  </si>
  <si>
    <t>Lørdags- og søndagstillegg 
(jf. kap. 1, § 5, punkt 5.2 i HTA)</t>
  </si>
  <si>
    <t>Kveldsdelen av kvelds- og nattillegg 
(jf. kap. 1, § 5, punkt 5.4.1 i HTA)</t>
  </si>
  <si>
    <t>Nattdelen av kvelds- og nattillegg 
(jf. kap. 1, § 5, punkt 5.4.1 i HTA)</t>
  </si>
  <si>
    <t>Kvelds- og nattillegg 
(jf. kap. 1, § 5, punkt 5.4.2 i HTA)</t>
  </si>
  <si>
    <t xml:space="preserve">Under er en modell for å beregne månedlig tilleggslønn av lørdags- og søndagstillegg og kvelds- og nattillegg ut fra en arbeidsplan/turnusplan på et gitt antall uker. Det skal kun legges inn verdier i de oransje feltene. De grå feltene skal IKKE fylles ut. Time- og prosentsatsene er satt til laveste beløp/sats i HTA per 1.1.2023. Dersom det lokalt er fastsatt høyere beløp/sats, kan man endre disse. </t>
  </si>
  <si>
    <r>
      <t xml:space="preserve">  Her legger man inn antall timer totalt i turnusperioden for </t>
    </r>
    <r>
      <rPr>
        <i/>
        <u/>
        <sz val="11"/>
        <color rgb="FF7F7F7F"/>
        <rFont val="Calibri"/>
        <family val="2"/>
        <scheme val="minor"/>
      </rPr>
      <t>heltidsansatte</t>
    </r>
    <r>
      <rPr>
        <i/>
        <sz val="11"/>
        <color rgb="FF7F7F7F"/>
        <rFont val="Calibri"/>
        <family val="2"/>
        <scheme val="minor"/>
      </rPr>
      <t>. Hvis den ansatte for eksempel følger en 6-ukers turnus og jobber 35,5 timer i uken, legger man inn tallet 213: (6 uker * 35,5 timer per uke) = 213 timer. Hvis den ansatte følger en årsturnus legger man inn tallet 1846: (52 uker * 35,5 timer per uke) = 1846 timer</t>
    </r>
  </si>
  <si>
    <t xml:space="preserve">  Her legger man inn den ansattes ukentlige arbeidstid, typisk 35,5 timer for turnusansatte. For deltidsansatte skal dette ikke være justert for stillingsstørrelse, men angi hvor mange timer den ansatte ville arbeidet i full stilling.</t>
  </si>
  <si>
    <t xml:space="preserve">  Her legger man inn den ansattes årslønn (grunnlønn). For deltidsansatte skal denne ikke være justert for stillingsstørrelse, men angi hva den ansatte ville tjent i full stilling</t>
  </si>
  <si>
    <t xml:space="preserve">  Her legger man inn beløp i kroner per time for det aktuelle tillegget</t>
  </si>
  <si>
    <t xml:space="preserve">  Her legger man inn prosentsats per time for de aktuellle tillegget</t>
  </si>
  <si>
    <t xml:space="preserve">  Beløp per time beregnes som det som er høyest av  kronebeløp per time og  prosent av timelønn</t>
  </si>
  <si>
    <t xml:space="preserve">  Her vises månedlig ubekvemstillegg beregnet ut fra arbeidsplan-/turnusperiode</t>
  </si>
  <si>
    <t xml:space="preserve">  Her vises årligs ubekvemstillegg beregnet ut fra arbeidsplan-/turnusperiode</t>
  </si>
  <si>
    <t xml:space="preserve">  Her legger man inn antall timer med ubekvem arbeidstid som utløser det aktuelle tillegget, i henhold til den ansattes arbeidsplan/turnusplan i turnusperioden/arbeidsplanperioden. </t>
  </si>
  <si>
    <t>Beløp per time</t>
  </si>
  <si>
    <t xml:space="preserve">  Her legger man inn den ansattes årslønn (grunnlønn). For deltidsansatte skal dette ikke være justert for stillingsstørrelse, men angi hva den ansatte ville tjent i full stilling</t>
  </si>
  <si>
    <t xml:space="preserve">Under er en modell for å beregne månedlig tilleggslønn av lørdags- og søndagstillegg og kvelds- og nattillegg ut fra en turnusplan på et gitt antall uker. Det skal kun legges inn verdier i de oransje feltene. De grå feltene skal IKKE fylles ut. Time- og prosentsatsene er satt til laveste beløp/sats i HTA per 1.1.2023. Dersom det lokalt er fastsatt høyere beløp/sats, kan man endre disse. </t>
  </si>
  <si>
    <t>Totalt antall timer for heltidstilsatte i turnusperioden (H-timer)</t>
  </si>
  <si>
    <t xml:space="preserve">  Her legger man inn den ansattes ukentlige arbeidstid, enten 2080/52=40 eller 2184/52=42 for ansatte i branntjenesten som denne modellen gjelder for.</t>
  </si>
  <si>
    <r>
      <t xml:space="preserve">  Her legger man inn antall timer totalt i turnusperioden for </t>
    </r>
    <r>
      <rPr>
        <i/>
        <u/>
        <sz val="11"/>
        <color rgb="FF7F7F7F"/>
        <rFont val="Calibri"/>
        <family val="2"/>
        <scheme val="minor"/>
      </rPr>
      <t>heltidsansatte</t>
    </r>
    <r>
      <rPr>
        <i/>
        <sz val="11"/>
        <color rgb="FF7F7F7F"/>
        <rFont val="Calibri"/>
        <family val="2"/>
        <scheme val="minor"/>
      </rPr>
      <t>. Hvis den ansatte for eksempel følger en 6-ukers turnus og jobber 40 timer i uken, legger man inn tallet 240: (6 uker * 40 timer per uke) = 213 timer. Hvis den ansatte følger en årsturnus legger man inn tallet 1846: (52 uker * 35,5 timer per uke) = 1846 timer</t>
    </r>
  </si>
  <si>
    <t>Antall timer som utløser det aktuelle ubekvemstillegget i turnusperioden, iht turnusplan</t>
  </si>
  <si>
    <t xml:space="preserve">  Her legger man inn antall timer med ubekvem arbeidstid som utløser det aktuelle tillegget, i henhold til den ansattes turnusplan i turnusperioden. </t>
  </si>
  <si>
    <t xml:space="preserve">  Her vises månedlig ubekvemstillegg beregnet ut fra turnusperiode</t>
  </si>
  <si>
    <t xml:space="preserve">  Her vises årligs ubekvemstillegg beregnet ut fra turnusperiode</t>
  </si>
  <si>
    <t>Ubekvemstillegg per måned  iht turnusplan</t>
  </si>
  <si>
    <t>Ubekvemstillegg per år  iht turnusplan</t>
  </si>
  <si>
    <t>Med virkning fra 01.05.2023 er beregning av tilleggslønn etter HTA kap.3, punkt 3.7 for ansatte i branntjenesten med årstimetall på 2080 eller 2184 timer regulert av en tilleggsprotokoll til HTA. Tilleggsprotokolllen (og denne beregningsmodellen) gjelder spesifikt for tillegg gitt etter HTA kap. 1 § 5 punkt 5.2 og 5.4. Dette innebærer at formlene for denne gruppen er litt annerledes enn for andre, slik at de får en egen modell. Før tilleggsprotokollen trådte i kraft, innebar bruken av årstimetall på 1900 timer at utbetalte tillegg for denne gruppen ble justert med en faktor på hhv 1900/2080 og 1900/2184. Denne nedjusteringen er med tilleggsprotokollen fjernet, og formlene i denne modellen er endret i tråd med dette.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</si>
</sst>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_ ;_ * \-#,##0.0_ ;_ * &quot;-&quot;??_ ;_ @_ "/>
    <numFmt numFmtId="167" formatCode="_-* #,##0_-;\-* #,##0_-;_-* &quot;-&quot;?_-;_-@_-"/>
    <numFmt numFmtId="168" formatCode="_-* #,##0.0_-;\-* #,##0.0_-;_-* &quot;-&quot;?_-;_-@_-"/>
  </numFmts>
  <fonts count="11"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rgb="FF3F3F76"/>
      <name val="Calibri"/>
      <family val="2"/>
      <scheme val="minor"/>
    </font>
    <font>
      <i/>
      <u/>
      <sz val="11"/>
      <color rgb="FF7F7F7F"/>
      <name val="Calibri"/>
      <family val="2"/>
      <scheme val="minor"/>
    </font>
    <font>
      <b/>
      <sz val="18"/>
      <color theme="1"/>
      <name val="Calibri"/>
      <family val="2"/>
      <scheme val="minor"/>
    </font>
    <font>
      <b/>
      <sz val="14"/>
      <color rgb="FFFF0000"/>
      <name val="Calibri"/>
      <family val="2"/>
      <scheme val="minor"/>
    </font>
    <font>
      <b/>
      <sz val="12"/>
      <color rgb="FFFF0000"/>
      <name val="Calibri"/>
      <family val="2"/>
      <scheme val="minor"/>
    </font>
    <font>
      <b/>
      <sz val="12"/>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
    <xf numFmtId="0" fontId="0" fillId="0" borderId="0"/>
    <xf numFmtId="164" fontId="1" fillId="0" borderId="0" applyFont="0" applyFill="0" applyBorder="0" applyAlignment="0" applyProtection="0"/>
    <xf numFmtId="0" fontId="2" fillId="2" borderId="1" applyNumberFormat="0" applyAlignment="0" applyProtection="0"/>
    <xf numFmtId="0" fontId="4" fillId="0" borderId="0" applyNumberFormat="0" applyFill="0" applyBorder="0" applyAlignment="0" applyProtection="0"/>
  </cellStyleXfs>
  <cellXfs count="19">
    <xf numFmtId="0" fontId="0" fillId="0" borderId="0" xfId="0"/>
    <xf numFmtId="0" fontId="0" fillId="0" borderId="0" xfId="0" applyAlignment="1">
      <alignment wrapText="1"/>
    </xf>
    <xf numFmtId="0" fontId="5" fillId="2" borderId="1" xfId="2" applyFont="1"/>
    <xf numFmtId="0" fontId="4" fillId="0" borderId="0" xfId="3" applyAlignment="1"/>
    <xf numFmtId="165" fontId="3" fillId="3" borderId="2" xfId="1" applyNumberFormat="1" applyFont="1" applyFill="1" applyBorder="1"/>
    <xf numFmtId="0" fontId="5" fillId="0" borderId="0" xfId="0" applyFont="1"/>
    <xf numFmtId="0" fontId="7" fillId="0" borderId="0" xfId="0" applyFont="1"/>
    <xf numFmtId="166" fontId="5" fillId="2" borderId="1" xfId="1" applyNumberFormat="1" applyFont="1" applyFill="1" applyBorder="1"/>
    <xf numFmtId="165" fontId="5" fillId="2" borderId="1" xfId="1" applyNumberFormat="1" applyFont="1" applyFill="1" applyBorder="1"/>
    <xf numFmtId="9" fontId="5" fillId="2" borderId="1" xfId="2" applyNumberFormat="1" applyFont="1"/>
    <xf numFmtId="166" fontId="3" fillId="3" borderId="2" xfId="1" applyNumberFormat="1" applyFont="1" applyFill="1" applyBorder="1"/>
    <xf numFmtId="0" fontId="4" fillId="0" borderId="0" xfId="3" applyAlignment="1">
      <alignment vertical="center" wrapText="1"/>
    </xf>
    <xf numFmtId="167" fontId="3" fillId="3" borderId="2" xfId="1" applyNumberFormat="1" applyFont="1" applyFill="1" applyBorder="1"/>
    <xf numFmtId="0" fontId="8" fillId="0" borderId="0" xfId="0" applyFont="1"/>
    <xf numFmtId="0" fontId="9" fillId="0" borderId="0" xfId="0" applyFont="1"/>
    <xf numFmtId="0" fontId="10" fillId="0" borderId="0" xfId="0" applyFont="1" applyAlignment="1">
      <alignment horizontal="left" vertical="top" wrapText="1"/>
    </xf>
    <xf numFmtId="168" fontId="0" fillId="0" borderId="0" xfId="0" applyNumberFormat="1"/>
    <xf numFmtId="168" fontId="5" fillId="2" borderId="1" xfId="2" applyNumberFormat="1" applyFont="1"/>
    <xf numFmtId="0" fontId="4" fillId="0" borderId="0" xfId="3" applyAlignment="1">
      <alignment vertical="center" wrapText="1"/>
    </xf>
  </cellXfs>
  <cellStyles count="4">
    <cellStyle name="Forklarende tekst" xfId="3" builtinId="53"/>
    <cellStyle name="Inndata" xfId="2" builtinId="20"/>
    <cellStyle name="K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4DAE4-BBCD-40DF-B5E3-B83A42A6AA72}">
  <dimension ref="A1:F22"/>
  <sheetViews>
    <sheetView tabSelected="1" zoomScale="101" workbookViewId="0"/>
  </sheetViews>
  <sheetFormatPr baseColWidth="10" defaultColWidth="9.140625" defaultRowHeight="15" x14ac:dyDescent="0.25"/>
  <cols>
    <col min="1" max="1" width="49.28515625" customWidth="1"/>
    <col min="2" max="5" width="16.7109375" customWidth="1"/>
  </cols>
  <sheetData>
    <row r="1" spans="1:6" ht="23.25" x14ac:dyDescent="0.35">
      <c r="A1" s="6" t="s">
        <v>10</v>
      </c>
    </row>
    <row r="2" spans="1:6" ht="15" customHeight="1" x14ac:dyDescent="0.25">
      <c r="A2" s="18" t="s">
        <v>15</v>
      </c>
      <c r="B2" s="18"/>
      <c r="C2" s="18"/>
      <c r="D2" s="18"/>
      <c r="E2" s="18"/>
    </row>
    <row r="3" spans="1:6" ht="51.75" customHeight="1" x14ac:dyDescent="0.25">
      <c r="A3" s="18"/>
      <c r="B3" s="18"/>
      <c r="C3" s="18"/>
      <c r="D3" s="18"/>
      <c r="E3" s="18"/>
    </row>
    <row r="4" spans="1:6" x14ac:dyDescent="0.25">
      <c r="C4" s="1"/>
    </row>
    <row r="5" spans="1:6" x14ac:dyDescent="0.25">
      <c r="A5" t="s">
        <v>1</v>
      </c>
      <c r="B5" s="8">
        <v>600000</v>
      </c>
      <c r="C5" s="3" t="s">
        <v>18</v>
      </c>
    </row>
    <row r="6" spans="1:6" x14ac:dyDescent="0.25">
      <c r="A6" t="s">
        <v>2</v>
      </c>
      <c r="B6" s="7">
        <v>35.5</v>
      </c>
      <c r="C6" s="3" t="s">
        <v>17</v>
      </c>
    </row>
    <row r="7" spans="1:6" ht="30" x14ac:dyDescent="0.25">
      <c r="A7" s="1" t="s">
        <v>0</v>
      </c>
      <c r="B7" s="2">
        <v>213</v>
      </c>
      <c r="C7" s="3" t="s">
        <v>16</v>
      </c>
    </row>
    <row r="8" spans="1:6" ht="15.75" x14ac:dyDescent="0.25">
      <c r="A8" s="1"/>
      <c r="B8" s="14" t="str">
        <f>IF(OR(B6=2080/52,B6=2184/52),"OBS: Denne arkfanen skal ikke brukes for ansatte i branntjenesten med årstimetall på 2080 eller 2184 timer. For disse finnes en egen arkfane","")</f>
        <v/>
      </c>
    </row>
    <row r="9" spans="1:6" ht="101.25" customHeight="1" x14ac:dyDescent="0.25">
      <c r="B9" s="15" t="s">
        <v>11</v>
      </c>
      <c r="C9" s="15" t="s">
        <v>12</v>
      </c>
      <c r="D9" s="15" t="s">
        <v>13</v>
      </c>
      <c r="E9" s="15" t="s">
        <v>14</v>
      </c>
    </row>
    <row r="10" spans="1:6" ht="60" x14ac:dyDescent="0.25">
      <c r="A10" s="1" t="s">
        <v>3</v>
      </c>
      <c r="B10" s="2">
        <v>18</v>
      </c>
      <c r="C10" s="2">
        <v>20</v>
      </c>
      <c r="D10" s="2">
        <v>12</v>
      </c>
      <c r="E10" s="2">
        <v>20</v>
      </c>
      <c r="F10" s="3" t="s">
        <v>24</v>
      </c>
    </row>
    <row r="11" spans="1:6" x14ac:dyDescent="0.25">
      <c r="B11" s="5"/>
      <c r="C11" s="5"/>
      <c r="D11" s="5"/>
      <c r="E11" s="5"/>
    </row>
    <row r="12" spans="1:6" x14ac:dyDescent="0.25">
      <c r="A12" t="s">
        <v>4</v>
      </c>
      <c r="B12" s="2">
        <v>70</v>
      </c>
      <c r="C12" s="2">
        <v>56</v>
      </c>
      <c r="D12" s="2">
        <v>70</v>
      </c>
      <c r="E12" s="2">
        <v>32</v>
      </c>
      <c r="F12" s="3" t="s">
        <v>19</v>
      </c>
    </row>
    <row r="13" spans="1:6" x14ac:dyDescent="0.25">
      <c r="A13" t="s">
        <v>5</v>
      </c>
      <c r="B13" s="9">
        <v>0.22</v>
      </c>
      <c r="C13" s="9"/>
      <c r="D13" s="9">
        <v>0.25</v>
      </c>
      <c r="E13" s="9"/>
      <c r="F13" s="3" t="s">
        <v>20</v>
      </c>
    </row>
    <row r="14" spans="1:6" x14ac:dyDescent="0.25">
      <c r="A14" t="s">
        <v>25</v>
      </c>
      <c r="B14" s="10">
        <f>MAXA($B$5/($B$6*52)*B13,B12)</f>
        <v>71.505958829902482</v>
      </c>
      <c r="C14" s="10">
        <f>MAXA($B$5/($B$6*52)*C13,C12)</f>
        <v>56</v>
      </c>
      <c r="D14" s="10">
        <f>MAXA($B$5/($B$6*52)*D13,D12)</f>
        <v>81.256771397616461</v>
      </c>
      <c r="E14" s="10">
        <f>MAXA($B$5/($B$6*52)*E13,E12)</f>
        <v>32</v>
      </c>
      <c r="F14" s="3" t="s">
        <v>21</v>
      </c>
    </row>
    <row r="15" spans="1:6" x14ac:dyDescent="0.25">
      <c r="B15" s="5"/>
      <c r="C15" s="5"/>
      <c r="D15" s="5"/>
      <c r="E15" s="5"/>
    </row>
    <row r="17" spans="1:6" x14ac:dyDescent="0.25">
      <c r="A17" t="s">
        <v>7</v>
      </c>
      <c r="B17" s="4">
        <f>((B10*B14)/$B$7)*1900/12</f>
        <v>956.76987166770925</v>
      </c>
      <c r="C17" s="12">
        <f t="shared" ref="C17:E17" si="0">((C10*C14)/$B$7)*1900/12</f>
        <v>832.55086071987489</v>
      </c>
      <c r="D17" s="12">
        <f t="shared" si="0"/>
        <v>724.82566035432535</v>
      </c>
      <c r="E17" s="12">
        <f t="shared" si="0"/>
        <v>475.74334898278556</v>
      </c>
      <c r="F17" s="3" t="s">
        <v>22</v>
      </c>
    </row>
    <row r="18" spans="1:6" x14ac:dyDescent="0.25">
      <c r="A18" t="s">
        <v>8</v>
      </c>
      <c r="B18" s="4">
        <f>B17*12</f>
        <v>11481.238460012511</v>
      </c>
      <c r="C18" s="4">
        <f>C17*12</f>
        <v>9990.6103286384987</v>
      </c>
      <c r="D18" s="4">
        <f>D17*12</f>
        <v>8697.9079242519038</v>
      </c>
      <c r="E18" s="4">
        <f>E17*12</f>
        <v>5708.9201877934265</v>
      </c>
      <c r="F18" s="3" t="s">
        <v>23</v>
      </c>
    </row>
    <row r="19" spans="1:6" x14ac:dyDescent="0.25">
      <c r="C19" s="1"/>
    </row>
    <row r="20" spans="1:6" x14ac:dyDescent="0.25">
      <c r="B20" s="16"/>
      <c r="C20" s="1"/>
    </row>
    <row r="21" spans="1:6" x14ac:dyDescent="0.25">
      <c r="B21" s="16"/>
      <c r="C21" s="16"/>
      <c r="D21" s="16"/>
      <c r="E21" s="16"/>
    </row>
    <row r="22" spans="1:6" x14ac:dyDescent="0.25">
      <c r="B22" s="16"/>
      <c r="C22" s="16"/>
      <c r="D22" s="16"/>
      <c r="E22" s="16"/>
    </row>
  </sheetData>
  <mergeCells count="1">
    <mergeCell ref="A2: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84D2-15FE-417E-8A7F-4DA150B1BFCA}">
  <dimension ref="A1:G29"/>
  <sheetViews>
    <sheetView workbookViewId="0">
      <selection activeCell="A6" sqref="A6"/>
    </sheetView>
  </sheetViews>
  <sheetFormatPr baseColWidth="10" defaultColWidth="9.140625" defaultRowHeight="15" x14ac:dyDescent="0.25"/>
  <cols>
    <col min="1" max="1" width="49.28515625" customWidth="1"/>
    <col min="2" max="5" width="16.7109375" customWidth="1"/>
  </cols>
  <sheetData>
    <row r="1" spans="1:7" ht="23.25" x14ac:dyDescent="0.35">
      <c r="A1" s="6" t="s">
        <v>9</v>
      </c>
    </row>
    <row r="2" spans="1:7" ht="15" customHeight="1" x14ac:dyDescent="0.25">
      <c r="A2" s="18" t="s">
        <v>27</v>
      </c>
      <c r="B2" s="18"/>
      <c r="C2" s="18"/>
      <c r="D2" s="18"/>
      <c r="E2" s="18"/>
      <c r="F2" s="18"/>
      <c r="G2" s="18"/>
    </row>
    <row r="3" spans="1:7" ht="45.75" customHeight="1" x14ac:dyDescent="0.25">
      <c r="A3" s="18"/>
      <c r="B3" s="18"/>
      <c r="C3" s="18"/>
      <c r="D3" s="18"/>
      <c r="E3" s="18"/>
      <c r="F3" s="18"/>
      <c r="G3" s="18"/>
    </row>
    <row r="4" spans="1:7" x14ac:dyDescent="0.25">
      <c r="A4" s="11"/>
      <c r="B4" s="11"/>
      <c r="C4" s="11"/>
      <c r="D4" s="11"/>
      <c r="E4" s="11"/>
    </row>
    <row r="5" spans="1:7" ht="73.5" customHeight="1" x14ac:dyDescent="0.25">
      <c r="A5" s="18" t="s">
        <v>37</v>
      </c>
      <c r="B5" s="18"/>
      <c r="C5" s="18"/>
      <c r="D5" s="18"/>
      <c r="E5" s="18"/>
      <c r="F5" s="18"/>
      <c r="G5" s="18"/>
    </row>
    <row r="6" spans="1:7" x14ac:dyDescent="0.25">
      <c r="C6" s="1"/>
    </row>
    <row r="7" spans="1:7" x14ac:dyDescent="0.25">
      <c r="A7" t="s">
        <v>1</v>
      </c>
      <c r="B7" s="8">
        <v>600000</v>
      </c>
      <c r="C7" s="3" t="s">
        <v>26</v>
      </c>
    </row>
    <row r="8" spans="1:7" x14ac:dyDescent="0.25">
      <c r="A8" t="s">
        <v>2</v>
      </c>
      <c r="B8" s="7">
        <v>40</v>
      </c>
      <c r="C8" s="3" t="s">
        <v>29</v>
      </c>
    </row>
    <row r="9" spans="1:7" ht="30" x14ac:dyDescent="0.25">
      <c r="A9" s="1" t="s">
        <v>28</v>
      </c>
      <c r="B9" s="17">
        <v>240</v>
      </c>
      <c r="C9" s="3" t="s">
        <v>30</v>
      </c>
    </row>
    <row r="10" spans="1:7" ht="18.75" x14ac:dyDescent="0.3">
      <c r="A10" s="1"/>
      <c r="B10" s="13" t="str">
        <f>IF(AND(B8&lt;&gt;2080/52,B8&lt;&gt;2184/52),"OBS: Denne arkfanen skal kun brukes for ansatte i branntjenesten med årstimetall på 2080 eller 2184 timer. For øvrige ansatte brukes en annen arkfane.","")</f>
        <v/>
      </c>
    </row>
    <row r="11" spans="1:7" ht="101.25" customHeight="1" x14ac:dyDescent="0.25">
      <c r="B11" s="15" t="s">
        <v>11</v>
      </c>
      <c r="C11" s="15" t="s">
        <v>12</v>
      </c>
      <c r="D11" s="15" t="s">
        <v>13</v>
      </c>
      <c r="E11" s="15" t="s">
        <v>14</v>
      </c>
    </row>
    <row r="12" spans="1:7" ht="30" x14ac:dyDescent="0.25">
      <c r="A12" s="1" t="s">
        <v>31</v>
      </c>
      <c r="B12" s="2">
        <v>18</v>
      </c>
      <c r="C12" s="2">
        <v>20</v>
      </c>
      <c r="D12" s="2">
        <v>12</v>
      </c>
      <c r="E12" s="2">
        <v>20</v>
      </c>
      <c r="F12" s="3" t="s">
        <v>32</v>
      </c>
    </row>
    <row r="13" spans="1:7" x14ac:dyDescent="0.25">
      <c r="B13" s="5"/>
      <c r="C13" s="5"/>
      <c r="D13" s="5"/>
      <c r="E13" s="5"/>
    </row>
    <row r="14" spans="1:7" x14ac:dyDescent="0.25">
      <c r="A14" t="s">
        <v>4</v>
      </c>
      <c r="B14" s="2">
        <v>70</v>
      </c>
      <c r="C14" s="2">
        <v>56</v>
      </c>
      <c r="D14" s="2">
        <v>70</v>
      </c>
      <c r="E14" s="2">
        <v>32</v>
      </c>
      <c r="F14" s="3" t="s">
        <v>19</v>
      </c>
    </row>
    <row r="15" spans="1:7" x14ac:dyDescent="0.25">
      <c r="A15" t="s">
        <v>5</v>
      </c>
      <c r="B15" s="9">
        <v>0.22</v>
      </c>
      <c r="C15" s="9"/>
      <c r="D15" s="9">
        <v>0.25</v>
      </c>
      <c r="E15" s="9"/>
      <c r="F15" s="3" t="s">
        <v>20</v>
      </c>
    </row>
    <row r="16" spans="1:7" x14ac:dyDescent="0.25">
      <c r="A16" t="s">
        <v>6</v>
      </c>
      <c r="B16" s="10">
        <f>MAXA($B$7/($B$8*52)*B15,B14)</f>
        <v>70</v>
      </c>
      <c r="C16" s="10">
        <f>MAXA($B$7/($B$8*52)*C15,C14)</f>
        <v>56</v>
      </c>
      <c r="D16" s="10">
        <f>MAXA($B$7/($B$8*52)*D15,D14)</f>
        <v>72.115384615384613</v>
      </c>
      <c r="E16" s="10">
        <f>MAXA($B$7/($B$8*52)*E15,E14)</f>
        <v>32</v>
      </c>
      <c r="F16" s="3" t="s">
        <v>21</v>
      </c>
    </row>
    <row r="17" spans="1:6" x14ac:dyDescent="0.25">
      <c r="B17" s="5"/>
      <c r="C17" s="5"/>
      <c r="D17" s="5"/>
      <c r="E17" s="5"/>
    </row>
    <row r="19" spans="1:6" x14ac:dyDescent="0.25">
      <c r="A19" t="s">
        <v>35</v>
      </c>
      <c r="B19" s="4">
        <f>((B12*B16)/$B$9)*($B$8*52)/12</f>
        <v>910</v>
      </c>
      <c r="C19" s="12">
        <f t="shared" ref="C19:E19" si="0">((C12*C16)/$B$9)*($B$8*52)/12</f>
        <v>808.88888888888903</v>
      </c>
      <c r="D19" s="12">
        <f t="shared" si="0"/>
        <v>625</v>
      </c>
      <c r="E19" s="12">
        <f t="shared" si="0"/>
        <v>462.22222222222217</v>
      </c>
      <c r="F19" s="3" t="s">
        <v>33</v>
      </c>
    </row>
    <row r="20" spans="1:6" x14ac:dyDescent="0.25">
      <c r="A20" t="s">
        <v>36</v>
      </c>
      <c r="B20" s="4">
        <f>B19*12</f>
        <v>10920</v>
      </c>
      <c r="C20" s="4">
        <f>C19*12</f>
        <v>9706.6666666666679</v>
      </c>
      <c r="D20" s="4">
        <f>D19*12</f>
        <v>7500</v>
      </c>
      <c r="E20" s="4">
        <f>E19*12</f>
        <v>5546.6666666666661</v>
      </c>
      <c r="F20" s="3" t="s">
        <v>34</v>
      </c>
    </row>
    <row r="21" spans="1:6" x14ac:dyDescent="0.25">
      <c r="C21" s="1"/>
    </row>
    <row r="22" spans="1:6" x14ac:dyDescent="0.25">
      <c r="C22" s="1"/>
    </row>
    <row r="23" spans="1:6" x14ac:dyDescent="0.25">
      <c r="B23" s="16"/>
      <c r="C23" s="16"/>
      <c r="D23" s="16"/>
      <c r="E23" s="16"/>
    </row>
    <row r="24" spans="1:6" x14ac:dyDescent="0.25">
      <c r="B24" s="16"/>
      <c r="C24" s="16"/>
      <c r="D24" s="16"/>
      <c r="E24" s="16"/>
    </row>
    <row r="27" spans="1:6" x14ac:dyDescent="0.25">
      <c r="C27" s="16"/>
    </row>
    <row r="29" spans="1:6" x14ac:dyDescent="0.25">
      <c r="C29" s="16"/>
    </row>
  </sheetData>
  <mergeCells count="2">
    <mergeCell ref="A2:G3"/>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Alle ansatte utenom brann</vt:lpstr>
      <vt:lpstr>Brann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2023-05-20T19:45:22Z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5b05f78e-f3dd-4fed-8b8c-41cf8aa73710</vt:lpwstr>
  </property>
</Properties>
</file>