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Indre Fosen felles\Fagforbundet\fagforbundet\ÅRSMØTE\2022\"/>
    </mc:Choice>
  </mc:AlternateContent>
  <bookViews>
    <workbookView xWindow="0" yWindow="0" windowWidth="16320" windowHeight="6030" activeTab="2"/>
  </bookViews>
  <sheets>
    <sheet name="Regnskap" sheetId="1" r:id="rId1"/>
    <sheet name="Balanse" sheetId="2" r:id="rId2"/>
    <sheet name="Budsjett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2" i="3" l="1"/>
  <c r="B53" i="3"/>
  <c r="B55" i="3" s="1"/>
  <c r="B37" i="3"/>
  <c r="B27" i="3"/>
  <c r="B10" i="3"/>
  <c r="C62" i="3"/>
  <c r="C53" i="3"/>
  <c r="C35" i="3"/>
  <c r="C33" i="3"/>
  <c r="C27" i="3"/>
  <c r="C10" i="3"/>
  <c r="C62" i="1"/>
  <c r="C53" i="1"/>
  <c r="C37" i="1"/>
  <c r="C27" i="1"/>
  <c r="C55" i="1" s="1"/>
  <c r="C10" i="1"/>
  <c r="B62" i="1"/>
  <c r="B53" i="1"/>
  <c r="B35" i="1"/>
  <c r="B33" i="1"/>
  <c r="B27" i="1"/>
  <c r="B10" i="1"/>
  <c r="D25" i="2"/>
  <c r="C25" i="2"/>
  <c r="D16" i="2"/>
  <c r="D27" i="2" s="1"/>
  <c r="C16" i="2"/>
  <c r="C27" i="2" s="1"/>
  <c r="D12" i="2"/>
  <c r="C12" i="2"/>
  <c r="B56" i="3" l="1"/>
  <c r="B64" i="3" s="1"/>
  <c r="C36" i="3"/>
  <c r="C37" i="3" s="1"/>
  <c r="C55" i="3" s="1"/>
  <c r="C56" i="3" s="1"/>
  <c r="C64" i="3" s="1"/>
  <c r="C56" i="1"/>
  <c r="C64" i="1" s="1"/>
  <c r="B36" i="1"/>
  <c r="B37" i="1" s="1"/>
  <c r="B55" i="1" s="1"/>
  <c r="B56" i="1" s="1"/>
  <c r="B64" i="1" s="1"/>
</calcChain>
</file>

<file path=xl/sharedStrings.xml><?xml version="1.0" encoding="utf-8"?>
<sst xmlns="http://schemas.openxmlformats.org/spreadsheetml/2006/main" count="128" uniqueCount="74">
  <si>
    <t>Fagforbundet Indre Fosen</t>
  </si>
  <si>
    <t>Balanse</t>
  </si>
  <si>
    <t>EIENDELER</t>
  </si>
  <si>
    <t>kundefordringer</t>
  </si>
  <si>
    <t>Andre kortsiktige fordringer</t>
  </si>
  <si>
    <t>Bank 4213.05.14205</t>
  </si>
  <si>
    <t>Bankinnskudd 4212.13.11245</t>
  </si>
  <si>
    <t>Bank 4202.30.02900</t>
  </si>
  <si>
    <t>Bankinnskudd for skattetrekk</t>
  </si>
  <si>
    <t>EGENKAPITAL OG GJELD</t>
  </si>
  <si>
    <t>Annen egenkapital</t>
  </si>
  <si>
    <t>Egenkapital</t>
  </si>
  <si>
    <t>Leverandørgjeld</t>
  </si>
  <si>
    <t>Forskuddstrekk</t>
  </si>
  <si>
    <t>Skyldig/betalt arbeidsgiveravgift</t>
  </si>
  <si>
    <t>Påløpt arbeidsgiveravgift</t>
  </si>
  <si>
    <t>Skyldige feriepenger</t>
  </si>
  <si>
    <t>Annen kortsiktig gjeld</t>
  </si>
  <si>
    <t>Kortsiktig gjeld</t>
  </si>
  <si>
    <t>Egenkapital og gjeld</t>
  </si>
  <si>
    <t>INNTEKT:</t>
  </si>
  <si>
    <t>3000 Inntekt Kontingent</t>
  </si>
  <si>
    <t>3010 Inntekt juletrefest</t>
  </si>
  <si>
    <t>3900 Annen inntekt</t>
  </si>
  <si>
    <t>Sum Inntekter</t>
  </si>
  <si>
    <t>Kostnader aktiviteter:</t>
  </si>
  <si>
    <t>4010 SKA</t>
  </si>
  <si>
    <t>4020 SST</t>
  </si>
  <si>
    <t>4030 SKKO</t>
  </si>
  <si>
    <t>4040 SHS</t>
  </si>
  <si>
    <t>4050 Ungdom</t>
  </si>
  <si>
    <t>4060 Pensjonist</t>
  </si>
  <si>
    <t>4210 Sommerfest/Høstfest/hæppening</t>
  </si>
  <si>
    <t>4220 Grillkveld</t>
  </si>
  <si>
    <t>4500 Kurs, oppdateringer</t>
  </si>
  <si>
    <r>
      <t>4550 Møter / Arr /</t>
    </r>
    <r>
      <rPr>
        <sz val="11"/>
        <rFont val="Calibri"/>
        <family val="2"/>
        <scheme val="minor"/>
      </rPr>
      <t xml:space="preserve"> Valgkamp</t>
    </r>
  </si>
  <si>
    <t>4560 Styresamling</t>
  </si>
  <si>
    <t>4600 Medlemspleie</t>
  </si>
  <si>
    <t>Kostnader aktiviteter</t>
  </si>
  <si>
    <t>LØNNSKOSTNAD:</t>
  </si>
  <si>
    <t>5000 Lønn til ansatte</t>
  </si>
  <si>
    <t>5001 Ref. av lønn leder</t>
  </si>
  <si>
    <t>5010 Frikjøp</t>
  </si>
  <si>
    <t>5090 Feriepenger</t>
  </si>
  <si>
    <t>5330 Godtgjørelse til styret/PTV</t>
  </si>
  <si>
    <t>5400 Arbeidsgiveravgift</t>
  </si>
  <si>
    <t>5405 Arb.avg av feriepenger</t>
  </si>
  <si>
    <t>Sum Lønnskostnad</t>
  </si>
  <si>
    <t>ANNEN DRIFTSKOSTNAD:</t>
  </si>
  <si>
    <t>6300 Leie lokale</t>
  </si>
  <si>
    <t>6540 Inventar</t>
  </si>
  <si>
    <t>6700 Regnskapshonorar</t>
  </si>
  <si>
    <t>6800 Kontorkostnader/drift</t>
  </si>
  <si>
    <t>6840 Aviser,tidsskrifter, bøker</t>
  </si>
  <si>
    <t>6940 Porto</t>
  </si>
  <si>
    <t>7400 Opplæringskontingent</t>
  </si>
  <si>
    <t>7401 Kontingent LO Distrikt</t>
  </si>
  <si>
    <t>7420 Gaver</t>
  </si>
  <si>
    <t>7700 Styremøter/årsmøte/PTV</t>
  </si>
  <si>
    <t>7770 Bankgebyr</t>
  </si>
  <si>
    <t>7790 Andre kostnader</t>
  </si>
  <si>
    <t>Sum Annen Driftskostnad</t>
  </si>
  <si>
    <t>SUM KOSTNADER</t>
  </si>
  <si>
    <t>DRIFTSRESULTAT</t>
  </si>
  <si>
    <t>RENTER</t>
  </si>
  <si>
    <t>8050 Renteinntekt Fagforbundet</t>
  </si>
  <si>
    <t>8051 Renteinntekt Bank</t>
  </si>
  <si>
    <t>8155 Rentekostnader leverandører</t>
  </si>
  <si>
    <t>Sum Renter</t>
  </si>
  <si>
    <t>ORDINÆRT RESULTAT</t>
  </si>
  <si>
    <t>(overskudd-/underskudd +)</t>
  </si>
  <si>
    <t>Resultatregnskap</t>
  </si>
  <si>
    <t>Budsjett 2021</t>
  </si>
  <si>
    <t>Budsjett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</si>
</sst>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????"/>
    <numFmt numFmtId="165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/>
    <xf numFmtId="43" fontId="5" fillId="0" borderId="0" xfId="1" applyFont="1" applyAlignment="1">
      <alignment horizontal="right"/>
    </xf>
    <xf numFmtId="164" fontId="7" fillId="0" borderId="0" xfId="1" applyNumberFormat="1" applyFont="1" applyAlignment="1">
      <alignment horizontal="left"/>
    </xf>
    <xf numFmtId="43" fontId="7" fillId="0" borderId="0" xfId="1" applyFont="1" applyAlignment="1">
      <alignment horizontal="left"/>
    </xf>
    <xf numFmtId="14" fontId="8" fillId="0" borderId="0" xfId="0" applyNumberFormat="1" applyFont="1" applyAlignment="1"/>
    <xf numFmtId="2" fontId="9" fillId="0" borderId="0" xfId="1" applyNumberFormat="1" applyFont="1" applyAlignment="1">
      <alignment horizontal="right"/>
    </xf>
    <xf numFmtId="0" fontId="3" fillId="0" borderId="0" xfId="0" applyFont="1" applyAlignment="1"/>
    <xf numFmtId="43" fontId="10" fillId="0" borderId="0" xfId="1" applyFont="1" applyAlignment="1">
      <alignment horizontal="left"/>
    </xf>
    <xf numFmtId="43" fontId="7" fillId="0" borderId="0" xfId="1" applyFont="1" applyAlignment="1">
      <alignment horizontal="right"/>
    </xf>
    <xf numFmtId="43" fontId="3" fillId="0" borderId="0" xfId="1" applyFont="1" applyAlignment="1"/>
    <xf numFmtId="43" fontId="10" fillId="0" borderId="0" xfId="1" applyFont="1" applyAlignment="1">
      <alignment horizontal="right"/>
    </xf>
    <xf numFmtId="43" fontId="1" fillId="0" borderId="0" xfId="1" applyFont="1" applyAlignment="1"/>
    <xf numFmtId="43" fontId="0" fillId="0" borderId="0" xfId="1" applyFont="1" applyAlignment="1"/>
    <xf numFmtId="43" fontId="9" fillId="0" borderId="0" xfId="1" applyFont="1" applyAlignment="1">
      <alignment horizontal="left"/>
    </xf>
    <xf numFmtId="43" fontId="9" fillId="0" borderId="0" xfId="1" applyFont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0" fillId="0" borderId="0" xfId="0" applyFont="1" applyFill="1" applyBorder="1"/>
    <xf numFmtId="0" fontId="0" fillId="0" borderId="0" xfId="0" applyFont="1" applyBorder="1"/>
    <xf numFmtId="43" fontId="0" fillId="0" borderId="0" xfId="1" applyFont="1"/>
    <xf numFmtId="165" fontId="2" fillId="0" borderId="0" xfId="1" applyNumberFormat="1" applyFont="1" applyBorder="1" applyAlignment="1">
      <alignment wrapText="1"/>
    </xf>
    <xf numFmtId="43" fontId="0" fillId="0" borderId="0" xfId="1" applyFont="1" applyBorder="1"/>
    <xf numFmtId="43" fontId="2" fillId="0" borderId="0" xfId="1" applyFont="1" applyBorder="1"/>
    <xf numFmtId="0" fontId="6" fillId="0" borderId="0" xfId="0" applyFont="1" applyBorder="1" applyAlignment="1"/>
    <xf numFmtId="43" fontId="0" fillId="0" borderId="0" xfId="1" applyFont="1" applyFill="1" applyBorder="1"/>
    <xf numFmtId="43" fontId="2" fillId="0" borderId="0" xfId="1" applyFont="1" applyFill="1" applyBorder="1"/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opLeftCell="A50" zoomScale="210" zoomScaleNormal="210" workbookViewId="0">
      <selection activeCell="F5" sqref="F5"/>
    </sheetView>
  </sheetViews>
  <sheetFormatPr baseColWidth="10" defaultRowHeight="15" x14ac:dyDescent="0.25"/>
  <cols>
    <col min="1" max="1" width="36.140625" bestFit="1" customWidth="1"/>
    <col min="2" max="2" width="14.42578125" style="22" customWidth="1"/>
    <col min="3" max="3" width="14.42578125" style="20" customWidth="1"/>
  </cols>
  <sheetData>
    <row r="1" spans="1:3" ht="18.75" x14ac:dyDescent="0.3">
      <c r="A1" s="27" t="s">
        <v>0</v>
      </c>
      <c r="B1" s="27"/>
      <c r="C1" s="27"/>
    </row>
    <row r="2" spans="1:3" ht="26.25" customHeight="1" x14ac:dyDescent="0.35">
      <c r="A2" s="28" t="s">
        <v>71</v>
      </c>
      <c r="B2" s="28"/>
      <c r="C2" s="28"/>
    </row>
    <row r="3" spans="1:3" ht="21" x14ac:dyDescent="0.35">
      <c r="B3" s="24"/>
      <c r="C3"/>
    </row>
    <row r="4" spans="1:3" x14ac:dyDescent="0.25">
      <c r="A4" s="16"/>
      <c r="B4" s="21" t="s">
        <v>72</v>
      </c>
      <c r="C4" s="21">
        <v>2021</v>
      </c>
    </row>
    <row r="5" spans="1:3" x14ac:dyDescent="0.25">
      <c r="A5" s="16"/>
      <c r="C5" s="22"/>
    </row>
    <row r="6" spans="1:3" x14ac:dyDescent="0.25">
      <c r="A6" s="17" t="s">
        <v>20</v>
      </c>
      <c r="B6" s="25"/>
      <c r="C6" s="22"/>
    </row>
    <row r="7" spans="1:3" x14ac:dyDescent="0.25">
      <c r="A7" s="16" t="s">
        <v>21</v>
      </c>
      <c r="B7" s="25">
        <v>-565000</v>
      </c>
      <c r="C7" s="22">
        <v>-608951.31999999995</v>
      </c>
    </row>
    <row r="8" spans="1:3" x14ac:dyDescent="0.25">
      <c r="A8" s="16" t="s">
        <v>22</v>
      </c>
      <c r="B8" s="25"/>
      <c r="C8" s="22"/>
    </row>
    <row r="9" spans="1:3" x14ac:dyDescent="0.25">
      <c r="A9" s="16" t="s">
        <v>23</v>
      </c>
      <c r="B9" s="25"/>
      <c r="C9" s="22"/>
    </row>
    <row r="10" spans="1:3" x14ac:dyDescent="0.25">
      <c r="A10" s="17" t="s">
        <v>24</v>
      </c>
      <c r="B10" s="26">
        <f t="shared" ref="B10:C10" si="0">SUM(B7:B9)</f>
        <v>-565000</v>
      </c>
      <c r="C10" s="23">
        <f t="shared" si="0"/>
        <v>-608951.31999999995</v>
      </c>
    </row>
    <row r="11" spans="1:3" x14ac:dyDescent="0.25">
      <c r="A11" s="16"/>
      <c r="B11" s="25"/>
      <c r="C11" s="22"/>
    </row>
    <row r="12" spans="1:3" x14ac:dyDescent="0.25">
      <c r="A12" s="17" t="s">
        <v>25</v>
      </c>
      <c r="B12" s="25"/>
      <c r="C12" s="22"/>
    </row>
    <row r="13" spans="1:3" x14ac:dyDescent="0.25">
      <c r="A13" s="16" t="s">
        <v>26</v>
      </c>
      <c r="B13" s="25">
        <v>5000</v>
      </c>
      <c r="C13" s="22"/>
    </row>
    <row r="14" spans="1:3" x14ac:dyDescent="0.25">
      <c r="A14" s="16" t="s">
        <v>27</v>
      </c>
      <c r="B14" s="25">
        <v>10000</v>
      </c>
      <c r="C14" s="22"/>
    </row>
    <row r="15" spans="1:3" x14ac:dyDescent="0.25">
      <c r="A15" s="16" t="s">
        <v>28</v>
      </c>
      <c r="B15" s="25">
        <v>12000</v>
      </c>
      <c r="C15" s="22"/>
    </row>
    <row r="16" spans="1:3" x14ac:dyDescent="0.25">
      <c r="A16" s="16" t="s">
        <v>29</v>
      </c>
      <c r="B16" s="25">
        <v>20000</v>
      </c>
      <c r="C16" s="22">
        <v>1000</v>
      </c>
    </row>
    <row r="17" spans="1:3" x14ac:dyDescent="0.25">
      <c r="A17" s="16" t="s">
        <v>30</v>
      </c>
      <c r="B17" s="25">
        <v>5000</v>
      </c>
      <c r="C17" s="22"/>
    </row>
    <row r="18" spans="1:3" x14ac:dyDescent="0.25">
      <c r="A18" s="16" t="s">
        <v>31</v>
      </c>
      <c r="B18" s="25">
        <v>3000</v>
      </c>
      <c r="C18" s="22">
        <v>949.44</v>
      </c>
    </row>
    <row r="19" spans="1:3" x14ac:dyDescent="0.25">
      <c r="A19" s="16" t="s">
        <v>32</v>
      </c>
      <c r="B19" s="25">
        <v>30000</v>
      </c>
      <c r="C19" s="22"/>
    </row>
    <row r="20" spans="1:3" x14ac:dyDescent="0.25">
      <c r="A20" s="16" t="s">
        <v>33</v>
      </c>
      <c r="B20" s="25"/>
      <c r="C20" s="22"/>
    </row>
    <row r="21" spans="1:3" x14ac:dyDescent="0.25">
      <c r="A21" s="16" t="s">
        <v>34</v>
      </c>
      <c r="B21" s="25">
        <v>35000</v>
      </c>
      <c r="C21" s="22">
        <v>2701.68</v>
      </c>
    </row>
    <row r="22" spans="1:3" x14ac:dyDescent="0.25">
      <c r="A22" s="16" t="s">
        <v>35</v>
      </c>
      <c r="B22" s="25">
        <v>17000</v>
      </c>
      <c r="C22" s="22">
        <v>13656.6</v>
      </c>
    </row>
    <row r="23" spans="1:3" x14ac:dyDescent="0.25">
      <c r="A23" s="16" t="s">
        <v>36</v>
      </c>
      <c r="B23" s="25">
        <v>0</v>
      </c>
      <c r="C23" s="22"/>
    </row>
    <row r="24" spans="1:3" x14ac:dyDescent="0.25">
      <c r="A24" s="16"/>
      <c r="B24" s="25"/>
      <c r="C24" s="22"/>
    </row>
    <row r="25" spans="1:3" x14ac:dyDescent="0.25">
      <c r="A25" s="16"/>
      <c r="B25" s="25"/>
      <c r="C25" s="22"/>
    </row>
    <row r="26" spans="1:3" x14ac:dyDescent="0.25">
      <c r="A26" s="16" t="s">
        <v>37</v>
      </c>
      <c r="B26" s="25">
        <v>70000</v>
      </c>
      <c r="C26" s="22">
        <v>123968.23</v>
      </c>
    </row>
    <row r="27" spans="1:3" x14ac:dyDescent="0.25">
      <c r="A27" s="17" t="s">
        <v>38</v>
      </c>
      <c r="B27" s="26">
        <f t="shared" ref="B27" si="1">SUM(B13:B26)</f>
        <v>207000</v>
      </c>
      <c r="C27" s="23">
        <f>SUM(C13:C26)</f>
        <v>142275.95000000001</v>
      </c>
    </row>
    <row r="28" spans="1:3" x14ac:dyDescent="0.25">
      <c r="A28" s="16"/>
      <c r="B28" s="25"/>
      <c r="C28" s="22"/>
    </row>
    <row r="29" spans="1:3" x14ac:dyDescent="0.25">
      <c r="A29" s="17" t="s">
        <v>39</v>
      </c>
      <c r="B29" s="25"/>
      <c r="C29" s="22"/>
    </row>
    <row r="30" spans="1:3" x14ac:dyDescent="0.25">
      <c r="A30" s="16" t="s">
        <v>40</v>
      </c>
      <c r="B30" s="25">
        <v>185680</v>
      </c>
      <c r="C30" s="22">
        <v>173589.22</v>
      </c>
    </row>
    <row r="31" spans="1:3" x14ac:dyDescent="0.25">
      <c r="A31" s="18" t="s">
        <v>41</v>
      </c>
      <c r="B31" s="25"/>
      <c r="C31" s="22"/>
    </row>
    <row r="32" spans="1:3" x14ac:dyDescent="0.25">
      <c r="A32" s="19" t="s">
        <v>42</v>
      </c>
      <c r="B32" s="25">
        <v>-30000</v>
      </c>
      <c r="C32" s="22">
        <v>-23577</v>
      </c>
    </row>
    <row r="33" spans="1:3" x14ac:dyDescent="0.25">
      <c r="A33" s="16" t="s">
        <v>43</v>
      </c>
      <c r="B33" s="25">
        <f>B30*0.102</f>
        <v>18939.36</v>
      </c>
      <c r="C33" s="22">
        <v>17706.099999999999</v>
      </c>
    </row>
    <row r="34" spans="1:3" x14ac:dyDescent="0.25">
      <c r="A34" s="16" t="s">
        <v>44</v>
      </c>
      <c r="B34" s="25">
        <v>40000</v>
      </c>
      <c r="C34" s="22">
        <v>51800</v>
      </c>
    </row>
    <row r="35" spans="1:3" x14ac:dyDescent="0.25">
      <c r="A35" s="16" t="s">
        <v>45</v>
      </c>
      <c r="B35" s="25">
        <f>B30*0.106</f>
        <v>19682.079999999998</v>
      </c>
      <c r="C35" s="22">
        <v>23887.98</v>
      </c>
    </row>
    <row r="36" spans="1:3" x14ac:dyDescent="0.25">
      <c r="A36" s="16" t="s">
        <v>46</v>
      </c>
      <c r="B36" s="25">
        <f>B33*0.106</f>
        <v>2007.5721599999999</v>
      </c>
      <c r="C36" s="22">
        <v>1876.88</v>
      </c>
    </row>
    <row r="37" spans="1:3" x14ac:dyDescent="0.25">
      <c r="A37" s="17" t="s">
        <v>47</v>
      </c>
      <c r="B37" s="26">
        <f t="shared" ref="B37:C37" si="2">SUM(B30:B36)</f>
        <v>236309.01215999998</v>
      </c>
      <c r="C37" s="23">
        <f t="shared" si="2"/>
        <v>245283.18000000002</v>
      </c>
    </row>
    <row r="38" spans="1:3" x14ac:dyDescent="0.25">
      <c r="A38" s="17"/>
      <c r="B38" s="26"/>
      <c r="C38" s="23"/>
    </row>
    <row r="39" spans="1:3" x14ac:dyDescent="0.25">
      <c r="A39" s="17"/>
      <c r="B39" s="26"/>
      <c r="C39" s="23"/>
    </row>
    <row r="40" spans="1:3" x14ac:dyDescent="0.25">
      <c r="A40" s="17" t="s">
        <v>48</v>
      </c>
      <c r="B40" s="25"/>
      <c r="C40" s="22"/>
    </row>
    <row r="41" spans="1:3" x14ac:dyDescent="0.25">
      <c r="A41" s="19" t="s">
        <v>49</v>
      </c>
      <c r="B41" s="25">
        <v>0</v>
      </c>
      <c r="C41" s="22"/>
    </row>
    <row r="42" spans="1:3" x14ac:dyDescent="0.25">
      <c r="A42" s="16" t="s">
        <v>50</v>
      </c>
      <c r="B42" s="25">
        <v>500</v>
      </c>
      <c r="C42" s="22"/>
    </row>
    <row r="43" spans="1:3" x14ac:dyDescent="0.25">
      <c r="A43" s="16" t="s">
        <v>51</v>
      </c>
      <c r="B43" s="25">
        <v>30000</v>
      </c>
      <c r="C43" s="22">
        <v>29869</v>
      </c>
    </row>
    <row r="44" spans="1:3" x14ac:dyDescent="0.25">
      <c r="A44" s="16" t="s">
        <v>52</v>
      </c>
      <c r="B44" s="25">
        <v>2000</v>
      </c>
      <c r="C44" s="22">
        <v>13365.2</v>
      </c>
    </row>
    <row r="45" spans="1:3" x14ac:dyDescent="0.25">
      <c r="A45" s="16" t="s">
        <v>53</v>
      </c>
      <c r="B45" s="25">
        <v>4000</v>
      </c>
      <c r="C45" s="22">
        <v>2866</v>
      </c>
    </row>
    <row r="46" spans="1:3" x14ac:dyDescent="0.25">
      <c r="A46" s="16" t="s">
        <v>54</v>
      </c>
      <c r="B46" s="25">
        <v>200</v>
      </c>
      <c r="C46" s="22">
        <v>55</v>
      </c>
    </row>
    <row r="47" spans="1:3" x14ac:dyDescent="0.25">
      <c r="A47" s="16" t="s">
        <v>55</v>
      </c>
      <c r="B47" s="25">
        <v>20000</v>
      </c>
      <c r="C47" s="22">
        <v>18900</v>
      </c>
    </row>
    <row r="48" spans="1:3" x14ac:dyDescent="0.25">
      <c r="A48" s="16" t="s">
        <v>56</v>
      </c>
      <c r="B48" s="25">
        <v>30000</v>
      </c>
      <c r="C48" s="22">
        <v>25136.799999999999</v>
      </c>
    </row>
    <row r="49" spans="1:3" x14ac:dyDescent="0.25">
      <c r="A49" s="16" t="s">
        <v>57</v>
      </c>
      <c r="B49" s="25">
        <v>20000</v>
      </c>
      <c r="C49" s="22">
        <v>20392</v>
      </c>
    </row>
    <row r="50" spans="1:3" x14ac:dyDescent="0.25">
      <c r="A50" s="16" t="s">
        <v>58</v>
      </c>
      <c r="B50" s="25">
        <v>15000</v>
      </c>
      <c r="C50" s="22">
        <v>8050.43</v>
      </c>
    </row>
    <row r="51" spans="1:3" x14ac:dyDescent="0.25">
      <c r="A51" s="16" t="s">
        <v>59</v>
      </c>
      <c r="B51" s="25"/>
      <c r="C51" s="22">
        <v>2508.5</v>
      </c>
    </row>
    <row r="52" spans="1:3" x14ac:dyDescent="0.25">
      <c r="A52" s="16" t="s">
        <v>60</v>
      </c>
      <c r="C52" s="22">
        <v>50.59</v>
      </c>
    </row>
    <row r="53" spans="1:3" x14ac:dyDescent="0.25">
      <c r="A53" s="17" t="s">
        <v>61</v>
      </c>
      <c r="B53" s="23">
        <f t="shared" ref="B53:C53" si="3">SUM(B41:B52)</f>
        <v>121700</v>
      </c>
      <c r="C53" s="23">
        <f t="shared" si="3"/>
        <v>121193.51999999999</v>
      </c>
    </row>
    <row r="54" spans="1:3" x14ac:dyDescent="0.25">
      <c r="A54" s="16"/>
      <c r="C54" s="22"/>
    </row>
    <row r="55" spans="1:3" x14ac:dyDescent="0.25">
      <c r="A55" s="17" t="s">
        <v>62</v>
      </c>
      <c r="B55" s="23">
        <f t="shared" ref="B55:C55" si="4">B27+B37+B53</f>
        <v>565009.01215999993</v>
      </c>
      <c r="C55" s="23">
        <f t="shared" si="4"/>
        <v>508752.65</v>
      </c>
    </row>
    <row r="56" spans="1:3" x14ac:dyDescent="0.25">
      <c r="A56" s="17" t="s">
        <v>63</v>
      </c>
      <c r="B56" s="23">
        <f t="shared" ref="B56:C56" si="5">B10+B55</f>
        <v>9.0121599999256432</v>
      </c>
      <c r="C56" s="23">
        <f t="shared" si="5"/>
        <v>-100198.66999999993</v>
      </c>
    </row>
    <row r="57" spans="1:3" x14ac:dyDescent="0.25">
      <c r="A57" s="16"/>
      <c r="C57" s="22"/>
    </row>
    <row r="58" spans="1:3" x14ac:dyDescent="0.25">
      <c r="A58" s="17" t="s">
        <v>64</v>
      </c>
      <c r="C58" s="22"/>
    </row>
    <row r="59" spans="1:3" x14ac:dyDescent="0.25">
      <c r="A59" s="16" t="s">
        <v>65</v>
      </c>
      <c r="C59" s="22"/>
    </row>
    <row r="60" spans="1:3" x14ac:dyDescent="0.25">
      <c r="A60" s="16" t="s">
        <v>66</v>
      </c>
      <c r="C60" s="22">
        <v>-1027</v>
      </c>
    </row>
    <row r="61" spans="1:3" x14ac:dyDescent="0.25">
      <c r="A61" s="16" t="s">
        <v>67</v>
      </c>
      <c r="C61" s="22">
        <v>97.95</v>
      </c>
    </row>
    <row r="62" spans="1:3" x14ac:dyDescent="0.25">
      <c r="A62" s="17" t="s">
        <v>68</v>
      </c>
      <c r="B62" s="23">
        <f t="shared" ref="B62:C62" si="6">SUM(B59:B61)</f>
        <v>0</v>
      </c>
      <c r="C62" s="23">
        <f t="shared" si="6"/>
        <v>-929.05</v>
      </c>
    </row>
    <row r="63" spans="1:3" x14ac:dyDescent="0.25">
      <c r="A63" s="16"/>
      <c r="C63" s="22"/>
    </row>
    <row r="64" spans="1:3" x14ac:dyDescent="0.25">
      <c r="A64" s="17" t="s">
        <v>69</v>
      </c>
      <c r="B64" s="23">
        <f t="shared" ref="B64:C64" si="7">B56+B62</f>
        <v>9.0121599999256432</v>
      </c>
      <c r="C64" s="23">
        <f t="shared" si="7"/>
        <v>-101127.71999999993</v>
      </c>
    </row>
    <row r="65" spans="1:3" x14ac:dyDescent="0.25">
      <c r="A65" s="17" t="s">
        <v>70</v>
      </c>
      <c r="B65" s="23"/>
      <c r="C65" s="23"/>
    </row>
  </sheetData>
  <mergeCells count="2"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B4" sqref="B4"/>
    </sheetView>
  </sheetViews>
  <sheetFormatPr baseColWidth="10" defaultColWidth="11.42578125" defaultRowHeight="15" x14ac:dyDescent="0.25"/>
  <cols>
    <col min="1" max="1" width="7" style="1" customWidth="1"/>
    <col min="2" max="2" width="37.85546875" style="1" customWidth="1"/>
    <col min="3" max="4" width="15.5703125" style="1" customWidth="1"/>
    <col min="5" max="16384" width="11.42578125" style="1"/>
  </cols>
  <sheetData>
    <row r="1" spans="1:8" ht="15.75" x14ac:dyDescent="0.25">
      <c r="A1" s="29" t="s">
        <v>0</v>
      </c>
      <c r="B1" s="29"/>
      <c r="C1" s="29"/>
      <c r="D1" s="29"/>
    </row>
    <row r="2" spans="1:8" ht="23.25" x14ac:dyDescent="0.35">
      <c r="A2" s="30" t="s">
        <v>1</v>
      </c>
      <c r="B2" s="30"/>
      <c r="C2" s="30"/>
      <c r="D2" s="30"/>
      <c r="G2" s="2"/>
      <c r="H2" s="2"/>
    </row>
    <row r="3" spans="1:8" ht="21" x14ac:dyDescent="0.35">
      <c r="A3" s="31">
        <v>2021</v>
      </c>
      <c r="B3" s="31"/>
      <c r="C3" s="31"/>
      <c r="D3" s="31"/>
    </row>
    <row r="4" spans="1:8" ht="15.75" x14ac:dyDescent="0.25">
      <c r="A4" s="3"/>
      <c r="B4" s="4"/>
      <c r="C4" s="5">
        <v>44196</v>
      </c>
      <c r="D4" s="5">
        <v>44561</v>
      </c>
      <c r="H4" s="6"/>
    </row>
    <row r="5" spans="1:8" ht="15.75" x14ac:dyDescent="0.25">
      <c r="A5" s="7"/>
      <c r="B5" s="8" t="s">
        <v>2</v>
      </c>
      <c r="C5" s="7"/>
      <c r="D5" s="7"/>
    </row>
    <row r="6" spans="1:8" ht="15.75" x14ac:dyDescent="0.25">
      <c r="A6" s="3">
        <v>1500</v>
      </c>
      <c r="B6" s="4" t="s">
        <v>3</v>
      </c>
      <c r="C6" s="9"/>
      <c r="D6" s="10"/>
    </row>
    <row r="7" spans="1:8" ht="15.75" x14ac:dyDescent="0.25">
      <c r="A7" s="3">
        <v>1570</v>
      </c>
      <c r="B7" s="4" t="s">
        <v>4</v>
      </c>
      <c r="C7" s="9"/>
      <c r="D7" s="10">
        <v>15680</v>
      </c>
    </row>
    <row r="8" spans="1:8" ht="15.75" x14ac:dyDescent="0.25">
      <c r="A8" s="3">
        <v>1920</v>
      </c>
      <c r="B8" s="4" t="s">
        <v>5</v>
      </c>
      <c r="C8" s="9">
        <v>189962.06</v>
      </c>
      <c r="D8" s="10">
        <v>293041.58</v>
      </c>
    </row>
    <row r="9" spans="1:8" ht="15.75" x14ac:dyDescent="0.25">
      <c r="A9" s="3">
        <v>1921</v>
      </c>
      <c r="B9" s="4" t="s">
        <v>6</v>
      </c>
      <c r="C9" s="9">
        <v>8535.59</v>
      </c>
      <c r="D9" s="10">
        <v>8556.59</v>
      </c>
    </row>
    <row r="10" spans="1:8" ht="15.75" x14ac:dyDescent="0.25">
      <c r="A10" s="3">
        <v>1925</v>
      </c>
      <c r="B10" s="4" t="s">
        <v>7</v>
      </c>
      <c r="C10" s="9">
        <v>358976.58</v>
      </c>
      <c r="D10" s="10">
        <v>359335.58</v>
      </c>
    </row>
    <row r="11" spans="1:8" ht="15.75" x14ac:dyDescent="0.25">
      <c r="A11" s="3">
        <v>1950</v>
      </c>
      <c r="B11" s="4" t="s">
        <v>8</v>
      </c>
      <c r="C11" s="9">
        <v>8596</v>
      </c>
      <c r="D11" s="10">
        <v>6988</v>
      </c>
    </row>
    <row r="12" spans="1:8" ht="15.75" x14ac:dyDescent="0.25">
      <c r="A12" s="7"/>
      <c r="B12" s="8"/>
      <c r="C12" s="11">
        <f>SUM(C6:C11)</f>
        <v>566070.23</v>
      </c>
      <c r="D12" s="11">
        <f>SUM(D6:D11)</f>
        <v>683601.75</v>
      </c>
    </row>
    <row r="13" spans="1:8" ht="15.75" x14ac:dyDescent="0.25">
      <c r="A13" s="7"/>
      <c r="B13" s="8"/>
      <c r="C13" s="11"/>
    </row>
    <row r="14" spans="1:8" ht="15.75" x14ac:dyDescent="0.25">
      <c r="A14" s="7"/>
      <c r="B14" s="8" t="s">
        <v>9</v>
      </c>
      <c r="C14" s="10"/>
    </row>
    <row r="15" spans="1:8" ht="15.75" x14ac:dyDescent="0.25">
      <c r="A15" s="3">
        <v>2050</v>
      </c>
      <c r="B15" s="4" t="s">
        <v>10</v>
      </c>
      <c r="C15" s="9">
        <v>-525289.38</v>
      </c>
      <c r="D15" s="10">
        <v>-626417.1</v>
      </c>
    </row>
    <row r="16" spans="1:8" ht="15.75" x14ac:dyDescent="0.25">
      <c r="A16" s="7"/>
      <c r="B16" s="8" t="s">
        <v>11</v>
      </c>
      <c r="C16" s="11">
        <f>C15</f>
        <v>-525289.38</v>
      </c>
      <c r="D16" s="11">
        <f>D15</f>
        <v>-626417.1</v>
      </c>
    </row>
    <row r="17" spans="1:8" ht="15.75" x14ac:dyDescent="0.25">
      <c r="A17" s="7"/>
      <c r="B17" s="8"/>
      <c r="C17" s="11"/>
    </row>
    <row r="18" spans="1:8" ht="15.75" x14ac:dyDescent="0.25">
      <c r="A18" s="7"/>
      <c r="B18" s="8"/>
      <c r="C18" s="11"/>
    </row>
    <row r="19" spans="1:8" ht="15.75" x14ac:dyDescent="0.25">
      <c r="A19" s="3">
        <v>2400</v>
      </c>
      <c r="B19" s="4" t="s">
        <v>12</v>
      </c>
      <c r="C19" s="9">
        <v>-4300</v>
      </c>
      <c r="D19" s="12">
        <v>-12876.78</v>
      </c>
    </row>
    <row r="20" spans="1:8" ht="15.75" x14ac:dyDescent="0.25">
      <c r="A20" s="3">
        <v>2600</v>
      </c>
      <c r="B20" s="4" t="s">
        <v>13</v>
      </c>
      <c r="C20" s="9">
        <v>-8584</v>
      </c>
      <c r="D20" s="12">
        <v>-6976</v>
      </c>
    </row>
    <row r="21" spans="1:8" ht="15.75" x14ac:dyDescent="0.25">
      <c r="A21" s="3">
        <v>2770</v>
      </c>
      <c r="B21" s="4" t="s">
        <v>14</v>
      </c>
      <c r="C21" s="9">
        <v>-7384</v>
      </c>
      <c r="D21" s="12">
        <v>-7718</v>
      </c>
    </row>
    <row r="22" spans="1:8" ht="15.75" x14ac:dyDescent="0.25">
      <c r="A22" s="3">
        <v>2780</v>
      </c>
      <c r="B22" s="4" t="s">
        <v>15</v>
      </c>
      <c r="C22" s="9">
        <v>-1918.02</v>
      </c>
      <c r="D22" s="13">
        <v>-1876.88</v>
      </c>
    </row>
    <row r="23" spans="1:8" ht="15.75" x14ac:dyDescent="0.25">
      <c r="A23" s="3">
        <v>2940</v>
      </c>
      <c r="B23" s="4" t="s">
        <v>16</v>
      </c>
      <c r="C23" s="9">
        <v>-18094.830000000002</v>
      </c>
      <c r="D23" s="13">
        <v>-17706.39</v>
      </c>
    </row>
    <row r="24" spans="1:8" ht="15.75" x14ac:dyDescent="0.25">
      <c r="A24" s="3">
        <v>2990</v>
      </c>
      <c r="B24" s="4" t="s">
        <v>17</v>
      </c>
      <c r="C24" s="9">
        <v>-500</v>
      </c>
      <c r="D24" s="13">
        <v>-10030.6</v>
      </c>
    </row>
    <row r="25" spans="1:8" ht="15.75" x14ac:dyDescent="0.25">
      <c r="A25" s="7"/>
      <c r="B25" s="8" t="s">
        <v>18</v>
      </c>
      <c r="C25" s="11">
        <f>SUM(C19:C24)</f>
        <v>-40780.850000000006</v>
      </c>
      <c r="D25" s="11">
        <f>SUM(D19:D24)</f>
        <v>-57184.65</v>
      </c>
    </row>
    <row r="26" spans="1:8" ht="15.75" x14ac:dyDescent="0.25">
      <c r="A26" s="7"/>
      <c r="B26" s="8"/>
      <c r="C26" s="11"/>
    </row>
    <row r="27" spans="1:8" ht="15.75" x14ac:dyDescent="0.25">
      <c r="A27" s="7"/>
      <c r="B27" s="8" t="s">
        <v>19</v>
      </c>
      <c r="C27" s="11">
        <f>C16+C25</f>
        <v>-566070.23</v>
      </c>
      <c r="D27" s="11">
        <f>D16+D25</f>
        <v>-683601.75</v>
      </c>
    </row>
    <row r="28" spans="1:8" x14ac:dyDescent="0.25">
      <c r="A28" s="14"/>
      <c r="H28" s="15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topLeftCell="A45" zoomScale="200" zoomScaleNormal="200" workbookViewId="0">
      <selection activeCell="D31" sqref="D31"/>
    </sheetView>
  </sheetViews>
  <sheetFormatPr baseColWidth="10" defaultRowHeight="15" x14ac:dyDescent="0.25"/>
  <cols>
    <col min="1" max="1" width="36.140625" bestFit="1" customWidth="1"/>
    <col min="2" max="3" width="14.42578125" style="20" customWidth="1"/>
  </cols>
  <sheetData>
    <row r="1" spans="1:3" ht="18.75" x14ac:dyDescent="0.3">
      <c r="A1" s="27" t="s">
        <v>0</v>
      </c>
      <c r="B1" s="27"/>
      <c r="C1" s="27"/>
    </row>
    <row r="2" spans="1:3" ht="23.25" x14ac:dyDescent="0.35">
      <c r="A2" s="28" t="s">
        <v>73</v>
      </c>
      <c r="B2" s="28"/>
      <c r="C2" s="28"/>
    </row>
    <row r="3" spans="1:3" x14ac:dyDescent="0.25">
      <c r="B3"/>
      <c r="C3"/>
    </row>
    <row r="4" spans="1:3" x14ac:dyDescent="0.25">
      <c r="A4" s="16"/>
      <c r="B4" s="21">
        <v>2021</v>
      </c>
      <c r="C4" s="21" t="s">
        <v>73</v>
      </c>
    </row>
    <row r="5" spans="1:3" x14ac:dyDescent="0.25">
      <c r="A5" s="16"/>
      <c r="B5" s="22"/>
      <c r="C5" s="22"/>
    </row>
    <row r="6" spans="1:3" x14ac:dyDescent="0.25">
      <c r="A6" s="17" t="s">
        <v>20</v>
      </c>
      <c r="B6" s="22"/>
      <c r="C6" s="22"/>
    </row>
    <row r="7" spans="1:3" x14ac:dyDescent="0.25">
      <c r="A7" s="16" t="s">
        <v>21</v>
      </c>
      <c r="B7" s="22">
        <v>-608951.31999999995</v>
      </c>
      <c r="C7" s="22">
        <v>-600000</v>
      </c>
    </row>
    <row r="8" spans="1:3" x14ac:dyDescent="0.25">
      <c r="A8" s="16" t="s">
        <v>22</v>
      </c>
      <c r="B8" s="22"/>
      <c r="C8" s="22"/>
    </row>
    <row r="9" spans="1:3" x14ac:dyDescent="0.25">
      <c r="A9" s="16" t="s">
        <v>23</v>
      </c>
      <c r="B9" s="22"/>
      <c r="C9" s="22"/>
    </row>
    <row r="10" spans="1:3" x14ac:dyDescent="0.25">
      <c r="A10" s="17" t="s">
        <v>24</v>
      </c>
      <c r="B10" s="23">
        <f t="shared" ref="B10" si="0">SUM(B7:B9)</f>
        <v>-608951.31999999995</v>
      </c>
      <c r="C10" s="23">
        <f t="shared" ref="C10" si="1">SUM(C7:C9)</f>
        <v>-600000</v>
      </c>
    </row>
    <row r="11" spans="1:3" x14ac:dyDescent="0.25">
      <c r="A11" s="16"/>
      <c r="B11" s="22"/>
      <c r="C11" s="22"/>
    </row>
    <row r="12" spans="1:3" x14ac:dyDescent="0.25">
      <c r="A12" s="17" t="s">
        <v>25</v>
      </c>
      <c r="B12" s="22"/>
      <c r="C12" s="22"/>
    </row>
    <row r="13" spans="1:3" x14ac:dyDescent="0.25">
      <c r="A13" s="16" t="s">
        <v>26</v>
      </c>
      <c r="B13" s="22"/>
      <c r="C13" s="22">
        <v>5000</v>
      </c>
    </row>
    <row r="14" spans="1:3" x14ac:dyDescent="0.25">
      <c r="A14" s="16" t="s">
        <v>27</v>
      </c>
      <c r="B14" s="22"/>
      <c r="C14" s="22">
        <v>10000</v>
      </c>
    </row>
    <row r="15" spans="1:3" x14ac:dyDescent="0.25">
      <c r="A15" s="16" t="s">
        <v>28</v>
      </c>
      <c r="B15" s="22"/>
      <c r="C15" s="22">
        <v>12000</v>
      </c>
    </row>
    <row r="16" spans="1:3" x14ac:dyDescent="0.25">
      <c r="A16" s="16" t="s">
        <v>29</v>
      </c>
      <c r="B16" s="22">
        <v>1000</v>
      </c>
      <c r="C16" s="22">
        <v>20000</v>
      </c>
    </row>
    <row r="17" spans="1:3" x14ac:dyDescent="0.25">
      <c r="A17" s="16" t="s">
        <v>30</v>
      </c>
      <c r="B17" s="22"/>
      <c r="C17" s="22">
        <v>5000</v>
      </c>
    </row>
    <row r="18" spans="1:3" x14ac:dyDescent="0.25">
      <c r="A18" s="16" t="s">
        <v>31</v>
      </c>
      <c r="B18" s="22">
        <v>949.44</v>
      </c>
      <c r="C18" s="22">
        <v>3000</v>
      </c>
    </row>
    <row r="19" spans="1:3" x14ac:dyDescent="0.25">
      <c r="A19" s="16" t="s">
        <v>32</v>
      </c>
      <c r="B19" s="22"/>
      <c r="C19" s="22">
        <v>30000</v>
      </c>
    </row>
    <row r="20" spans="1:3" x14ac:dyDescent="0.25">
      <c r="A20" s="16" t="s">
        <v>33</v>
      </c>
      <c r="B20" s="22"/>
      <c r="C20" s="22"/>
    </row>
    <row r="21" spans="1:3" x14ac:dyDescent="0.25">
      <c r="A21" s="16" t="s">
        <v>34</v>
      </c>
      <c r="B21" s="22">
        <v>2701.68</v>
      </c>
      <c r="C21" s="22">
        <v>35000</v>
      </c>
    </row>
    <row r="22" spans="1:3" x14ac:dyDescent="0.25">
      <c r="A22" s="16" t="s">
        <v>35</v>
      </c>
      <c r="B22" s="22">
        <v>13656.6</v>
      </c>
      <c r="C22" s="22">
        <v>8000</v>
      </c>
    </row>
    <row r="23" spans="1:3" x14ac:dyDescent="0.25">
      <c r="A23" s="16" t="s">
        <v>36</v>
      </c>
      <c r="B23" s="22"/>
      <c r="C23" s="22"/>
    </row>
    <row r="24" spans="1:3" x14ac:dyDescent="0.25">
      <c r="A24" s="16"/>
      <c r="B24" s="22"/>
      <c r="C24" s="22"/>
    </row>
    <row r="25" spans="1:3" x14ac:dyDescent="0.25">
      <c r="A25" s="16"/>
      <c r="B25" s="22"/>
      <c r="C25" s="22"/>
    </row>
    <row r="26" spans="1:3" x14ac:dyDescent="0.25">
      <c r="A26" s="16" t="s">
        <v>37</v>
      </c>
      <c r="B26" s="22">
        <v>123968.23</v>
      </c>
      <c r="C26" s="22">
        <v>150000</v>
      </c>
    </row>
    <row r="27" spans="1:3" x14ac:dyDescent="0.25">
      <c r="A27" s="17" t="s">
        <v>38</v>
      </c>
      <c r="B27" s="23">
        <f>SUM(B13:B26)</f>
        <v>142275.95000000001</v>
      </c>
      <c r="C27" s="23">
        <f>SUM(C13:C26)</f>
        <v>278000</v>
      </c>
    </row>
    <row r="28" spans="1:3" x14ac:dyDescent="0.25">
      <c r="A28" s="16"/>
      <c r="B28" s="22"/>
      <c r="C28" s="22"/>
    </row>
    <row r="29" spans="1:3" x14ac:dyDescent="0.25">
      <c r="A29" s="17" t="s">
        <v>39</v>
      </c>
      <c r="B29" s="22"/>
      <c r="C29" s="22"/>
    </row>
    <row r="30" spans="1:3" x14ac:dyDescent="0.25">
      <c r="A30" s="16" t="s">
        <v>40</v>
      </c>
      <c r="B30" s="22">
        <v>173589.22</v>
      </c>
      <c r="C30" s="22">
        <v>18280</v>
      </c>
    </row>
    <row r="31" spans="1:3" x14ac:dyDescent="0.25">
      <c r="A31" s="18" t="s">
        <v>41</v>
      </c>
      <c r="B31" s="22"/>
      <c r="C31" s="22">
        <v>213000</v>
      </c>
    </row>
    <row r="32" spans="1:3" x14ac:dyDescent="0.25">
      <c r="A32" s="19" t="s">
        <v>42</v>
      </c>
      <c r="B32" s="22">
        <v>-23577</v>
      </c>
      <c r="C32" s="22">
        <v>-24345</v>
      </c>
    </row>
    <row r="33" spans="1:3" x14ac:dyDescent="0.25">
      <c r="A33" s="16" t="s">
        <v>43</v>
      </c>
      <c r="B33" s="22">
        <v>17706.099999999999</v>
      </c>
      <c r="C33" s="22">
        <f>C30*0.102</f>
        <v>1864.56</v>
      </c>
    </row>
    <row r="34" spans="1:3" x14ac:dyDescent="0.25">
      <c r="A34" s="16" t="s">
        <v>44</v>
      </c>
      <c r="B34" s="22">
        <v>51800</v>
      </c>
      <c r="C34" s="22">
        <v>55000</v>
      </c>
    </row>
    <row r="35" spans="1:3" x14ac:dyDescent="0.25">
      <c r="A35" s="16" t="s">
        <v>45</v>
      </c>
      <c r="B35" s="22">
        <v>23887.98</v>
      </c>
      <c r="C35" s="22">
        <f>(C30+C34)*0.106</f>
        <v>7767.6799999999994</v>
      </c>
    </row>
    <row r="36" spans="1:3" x14ac:dyDescent="0.25">
      <c r="A36" s="16" t="s">
        <v>46</v>
      </c>
      <c r="B36" s="22">
        <v>1876.88</v>
      </c>
      <c r="C36" s="22">
        <f>C33*0.106</f>
        <v>197.64336</v>
      </c>
    </row>
    <row r="37" spans="1:3" x14ac:dyDescent="0.25">
      <c r="A37" s="17" t="s">
        <v>47</v>
      </c>
      <c r="B37" s="23">
        <f t="shared" ref="B37" si="2">SUM(B30:B36)</f>
        <v>245283.18000000002</v>
      </c>
      <c r="C37" s="23">
        <f>SUM(C30:C36)</f>
        <v>271764.88335999998</v>
      </c>
    </row>
    <row r="38" spans="1:3" x14ac:dyDescent="0.25">
      <c r="A38" s="17"/>
      <c r="B38" s="23"/>
      <c r="C38" s="23"/>
    </row>
    <row r="39" spans="1:3" x14ac:dyDescent="0.25">
      <c r="A39" s="17"/>
      <c r="B39" s="23"/>
      <c r="C39" s="23"/>
    </row>
    <row r="40" spans="1:3" x14ac:dyDescent="0.25">
      <c r="A40" s="17" t="s">
        <v>48</v>
      </c>
      <c r="B40" s="22"/>
      <c r="C40" s="22"/>
    </row>
    <row r="41" spans="1:3" x14ac:dyDescent="0.25">
      <c r="A41" s="19" t="s">
        <v>49</v>
      </c>
      <c r="B41" s="22"/>
      <c r="C41" s="22"/>
    </row>
    <row r="42" spans="1:3" x14ac:dyDescent="0.25">
      <c r="A42" s="16" t="s">
        <v>50</v>
      </c>
      <c r="B42" s="22"/>
      <c r="C42" s="22"/>
    </row>
    <row r="43" spans="1:3" x14ac:dyDescent="0.25">
      <c r="A43" s="16" t="s">
        <v>51</v>
      </c>
      <c r="B43" s="22">
        <v>29869</v>
      </c>
      <c r="C43" s="22">
        <v>30000</v>
      </c>
    </row>
    <row r="44" spans="1:3" x14ac:dyDescent="0.25">
      <c r="A44" s="16" t="s">
        <v>52</v>
      </c>
      <c r="B44" s="22">
        <v>13365.2</v>
      </c>
      <c r="C44" s="22">
        <v>2000</v>
      </c>
    </row>
    <row r="45" spans="1:3" x14ac:dyDescent="0.25">
      <c r="A45" s="16" t="s">
        <v>53</v>
      </c>
      <c r="B45" s="22">
        <v>2866</v>
      </c>
      <c r="C45" s="22">
        <v>3000</v>
      </c>
    </row>
    <row r="46" spans="1:3" x14ac:dyDescent="0.25">
      <c r="A46" s="16" t="s">
        <v>54</v>
      </c>
      <c r="B46" s="22">
        <v>55</v>
      </c>
      <c r="C46" s="22">
        <v>200</v>
      </c>
    </row>
    <row r="47" spans="1:3" x14ac:dyDescent="0.25">
      <c r="A47" s="16" t="s">
        <v>55</v>
      </c>
      <c r="B47" s="22">
        <v>18900</v>
      </c>
      <c r="C47" s="22">
        <v>20000</v>
      </c>
    </row>
    <row r="48" spans="1:3" x14ac:dyDescent="0.25">
      <c r="A48" s="16" t="s">
        <v>56</v>
      </c>
      <c r="B48" s="22">
        <v>25136.799999999999</v>
      </c>
      <c r="C48" s="22">
        <v>30000</v>
      </c>
    </row>
    <row r="49" spans="1:3" x14ac:dyDescent="0.25">
      <c r="A49" s="16" t="s">
        <v>57</v>
      </c>
      <c r="B49" s="22">
        <v>20392</v>
      </c>
      <c r="C49" s="22">
        <v>20000</v>
      </c>
    </row>
    <row r="50" spans="1:3" x14ac:dyDescent="0.25">
      <c r="A50" s="16" t="s">
        <v>58</v>
      </c>
      <c r="B50" s="22">
        <v>8050.43</v>
      </c>
      <c r="C50" s="22">
        <v>15000</v>
      </c>
    </row>
    <row r="51" spans="1:3" x14ac:dyDescent="0.25">
      <c r="A51" s="16" t="s">
        <v>59</v>
      </c>
      <c r="B51" s="22">
        <v>2508.5</v>
      </c>
      <c r="C51" s="22">
        <v>2500</v>
      </c>
    </row>
    <row r="52" spans="1:3" x14ac:dyDescent="0.25">
      <c r="A52" s="16" t="s">
        <v>60</v>
      </c>
      <c r="B52" s="22">
        <v>50.59</v>
      </c>
      <c r="C52" s="22"/>
    </row>
    <row r="53" spans="1:3" x14ac:dyDescent="0.25">
      <c r="A53" s="17" t="s">
        <v>61</v>
      </c>
      <c r="B53" s="23">
        <f t="shared" ref="B53" si="3">SUM(B41:B52)</f>
        <v>121193.51999999999</v>
      </c>
      <c r="C53" s="23">
        <f t="shared" ref="C53" si="4">SUM(C41:C52)</f>
        <v>122700</v>
      </c>
    </row>
    <row r="54" spans="1:3" x14ac:dyDescent="0.25">
      <c r="A54" s="16"/>
      <c r="B54" s="22"/>
      <c r="C54" s="22"/>
    </row>
    <row r="55" spans="1:3" x14ac:dyDescent="0.25">
      <c r="A55" s="17" t="s">
        <v>62</v>
      </c>
      <c r="B55" s="23">
        <f t="shared" ref="B55" si="5">B27+B37+B53</f>
        <v>508752.65</v>
      </c>
      <c r="C55" s="23">
        <f t="shared" ref="C55" si="6">C27+C37+C53</f>
        <v>672464.88335999998</v>
      </c>
    </row>
    <row r="56" spans="1:3" x14ac:dyDescent="0.25">
      <c r="A56" s="17" t="s">
        <v>63</v>
      </c>
      <c r="B56" s="23">
        <f t="shared" ref="B56" si="7">B10+B55</f>
        <v>-100198.66999999993</v>
      </c>
      <c r="C56" s="23">
        <f t="shared" ref="C56" si="8">C10+C55</f>
        <v>72464.883359999978</v>
      </c>
    </row>
    <row r="57" spans="1:3" x14ac:dyDescent="0.25">
      <c r="A57" s="16"/>
      <c r="B57" s="22"/>
      <c r="C57" s="22"/>
    </row>
    <row r="58" spans="1:3" x14ac:dyDescent="0.25">
      <c r="A58" s="17" t="s">
        <v>64</v>
      </c>
      <c r="B58" s="22"/>
      <c r="C58" s="22"/>
    </row>
    <row r="59" spans="1:3" x14ac:dyDescent="0.25">
      <c r="A59" s="16" t="s">
        <v>65</v>
      </c>
      <c r="B59" s="22"/>
      <c r="C59" s="22"/>
    </row>
    <row r="60" spans="1:3" x14ac:dyDescent="0.25">
      <c r="A60" s="16" t="s">
        <v>66</v>
      </c>
      <c r="B60" s="22">
        <v>-1027</v>
      </c>
      <c r="C60" s="22"/>
    </row>
    <row r="61" spans="1:3" x14ac:dyDescent="0.25">
      <c r="A61" s="16" t="s">
        <v>67</v>
      </c>
      <c r="B61" s="22">
        <v>97.95</v>
      </c>
      <c r="C61" s="22"/>
    </row>
    <row r="62" spans="1:3" x14ac:dyDescent="0.25">
      <c r="A62" s="17" t="s">
        <v>68</v>
      </c>
      <c r="B62" s="23">
        <f t="shared" ref="B62" si="9">SUM(B59:B61)</f>
        <v>-929.05</v>
      </c>
      <c r="C62" s="23">
        <f t="shared" ref="C62" si="10">SUM(C59:C61)</f>
        <v>0</v>
      </c>
    </row>
    <row r="63" spans="1:3" x14ac:dyDescent="0.25">
      <c r="A63" s="16"/>
      <c r="B63" s="22"/>
      <c r="C63" s="22"/>
    </row>
    <row r="64" spans="1:3" x14ac:dyDescent="0.25">
      <c r="A64" s="17" t="s">
        <v>69</v>
      </c>
      <c r="B64" s="23">
        <f t="shared" ref="B64" si="11">B56+B62</f>
        <v>-101127.71999999993</v>
      </c>
      <c r="C64" s="23">
        <f t="shared" ref="C64" si="12">C56+C62</f>
        <v>72464.883359999978</v>
      </c>
    </row>
    <row r="65" spans="1:3" x14ac:dyDescent="0.25">
      <c r="A65" s="17" t="s">
        <v>70</v>
      </c>
      <c r="B65" s="23"/>
      <c r="C65" s="23"/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Regnskap</vt:lpstr>
      <vt:lpstr>Balanse</vt:lpstr>
      <vt:lpstr>Budsjett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Nilsen Audgunn</dc:creator>
  <cp:lastModifiedBy>Kvidal Elin</cp:lastModifiedBy>
  <dcterms:created xsi:type="dcterms:W3CDTF">2022-03-23T07:15:08Z</dcterms:created>
  <dcterms:modified xsi:type="dcterms:W3CDTF">2022-03-23T18:17:01Z</dcterms:modified>
</cp:coreProperties>
</file>